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FAISM\"/>
    </mc:Choice>
  </mc:AlternateContent>
  <bookViews>
    <workbookView xWindow="0" yWindow="0" windowWidth="20496" windowHeight="7368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4" i="5" l="1"/>
  <c r="E64" i="5"/>
  <c r="D64" i="5"/>
  <c r="H63" i="5"/>
  <c r="G62" i="5"/>
  <c r="H62" i="5" s="1"/>
  <c r="H61" i="5"/>
  <c r="H60" i="5"/>
  <c r="G60" i="5"/>
  <c r="H59" i="5"/>
  <c r="G59" i="5"/>
  <c r="H58" i="5"/>
  <c r="G58" i="5"/>
  <c r="H57" i="5"/>
  <c r="G56" i="5"/>
  <c r="H56" i="5" s="1"/>
  <c r="H55" i="5"/>
  <c r="H54" i="5"/>
  <c r="G54" i="5"/>
  <c r="H53" i="5"/>
  <c r="G53" i="5"/>
  <c r="H52" i="5"/>
  <c r="G52" i="5"/>
  <c r="H51" i="5"/>
  <c r="G51" i="5"/>
  <c r="H50" i="5"/>
  <c r="G50" i="5"/>
  <c r="H49" i="5"/>
  <c r="H48" i="5"/>
  <c r="H47" i="5"/>
  <c r="H46" i="5"/>
  <c r="H45" i="5"/>
  <c r="H44" i="5"/>
  <c r="H43" i="5"/>
  <c r="H42" i="5"/>
  <c r="H64" i="5" s="1"/>
  <c r="G64" i="5" l="1"/>
  <c r="H13" i="5"/>
</calcChain>
</file>

<file path=xl/sharedStrings.xml><?xml version="1.0" encoding="utf-8"?>
<sst xmlns="http://schemas.openxmlformats.org/spreadsheetml/2006/main" count="171" uniqueCount="95">
  <si>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</si>
  <si>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</si>
  <si>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</si>
  <si>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</si>
  <si>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</si>
  <si>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</si>
  <si>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</si>
  <si>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</si>
  <si>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</si>
  <si>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</si>
  <si>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</si>
  <si>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</si>
  <si>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</si>
  <si>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</si>
  <si>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</si>
  <si>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</si>
  <si>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</si>
  <si>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</si>
  <si>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</si>
  <si>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</si>
  <si>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</si>
  <si>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</si>
  <si>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</si>
  <si>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</si>
  <si>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</si>
  <si>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</si>
  <si>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</si>
  <si>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</si>
  <si>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</si>
  <si>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</si>
  <si>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</si>
  <si>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</si>
  <si>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>2do</t>
  </si>
  <si>
    <t>Fondo de Aportaciones para la Infraestructura Social Municipal (FAISM 2018)</t>
  </si>
  <si>
    <t>Ejercicio 2018</t>
  </si>
  <si>
    <t xml:space="preserve"> Dirección de Obras Públicas </t>
  </si>
  <si>
    <t xml:space="preserve">Dirección de Obras Publicas </t>
  </si>
  <si>
    <t>DOP/CI/24/18</t>
  </si>
  <si>
    <t>Pavimentación con Carpeta Asfáltica de la Calle 10 de Mayo desde Calle 4 de Julio hasta Calle 18 de Marzo y Calle 18 de Marzo desde Calle 10 de Mayo hasta Avenida de los Poetas</t>
  </si>
  <si>
    <t xml:space="preserve">Gilco Ingeniería S.A. de C.V. </t>
  </si>
  <si>
    <t>Primer Informe Trimestral  2019</t>
  </si>
  <si>
    <t>Enero-Marzo</t>
  </si>
  <si>
    <t>DOP/AD/23/18</t>
  </si>
  <si>
    <t xml:space="preserve">Jiménez García Mercedes </t>
  </si>
  <si>
    <t>Pavimentación con Empedrado Ahogado en Mortero de las calles colindantes a la Plaza Principal de Santa Cruz de Quelitán Segunda Etapa</t>
  </si>
  <si>
    <t>Pavimentación con Carpeta Asfáltica de la Calle 10 de Mayo desde Calle Pimpinela hasta Calle Magnolia</t>
  </si>
  <si>
    <t>DOP/CI/25/18</t>
  </si>
  <si>
    <t xml:space="preserve">Treviño Barrientos Moisés </t>
  </si>
  <si>
    <t>Ampliación de Electrificación en las Calles Jade, Circonio y Diamante entre Calle Turquesa y Esmeralda; Calle Turquesa entre Calle Jade y Calle Ópalo.</t>
  </si>
  <si>
    <t xml:space="preserve">Ampliación de Electrificación en Calle  Mar de Noche entre Calle Mar Bravo y Calle Mar de Cortés; Calle Privada Golfo de México entre Calle Mar de Cortés y Calle Cerrada; Calle Mar de Cortés entre Calle Mar de Noche y Calle sin Nombre 2; Calle Mar de Cortés entre Privada Golfo de México y Calle sin Nombre 1; Calle sin Nombre 1 entre Calle Mar de Cortés y reserva de crecimiento; Calle sin Nombre 2 entre Calle Mar de Cortés y Calle Cerrada y Calle Mar Bravo entre Calle sin Nombre 1 y Calle Mar Caribe </t>
  </si>
  <si>
    <t xml:space="preserve">Electrificación en el Acceso Principal y diversas calles de la Colonia Palmita de Cacao </t>
  </si>
  <si>
    <t>Electrificación en diversas calles de la Colonia Palma Cuata</t>
  </si>
  <si>
    <t xml:space="preserve">Ampliación de Electrificación en la Calle Los Mangos entre Carretera Las Palmas y Calle Kiwi; Calles Tamarindo, Fresa, Membrillo, Durazno y Ciruelo entre Calle Manzana y Limite de Parcela y Calle Kiwi entre Calle Los Mangos y Calle Sandia  </t>
  </si>
  <si>
    <t>DOP/AD/26/18</t>
  </si>
  <si>
    <t>R.T. Terraserias y Construcciones S.A. de C.V.</t>
  </si>
  <si>
    <t>Construcción de cuartos adicionales en las diferentes colonias del Municipio, Contrato "A", 25 cuartos.</t>
  </si>
  <si>
    <t>DOP/AD/27/18</t>
  </si>
  <si>
    <t>Castillo Quezada Rafael</t>
  </si>
  <si>
    <t>Construcción de cuartos adicionales en las diferentes colonias del Municipio, Contrato "B", 25 cuartos.</t>
  </si>
  <si>
    <t>DOP/AD/28/18</t>
  </si>
  <si>
    <t>Construcciones y Edificaciones Baro S.A. de C.V.</t>
  </si>
  <si>
    <t>Construcción de cuartos adicionales en las diferentes colonias del Municipio, Contrato "C", 25 cuartos.</t>
  </si>
  <si>
    <t>DOP/AD/29/18</t>
  </si>
  <si>
    <t>Selier Construcciones S.A. de C.V.</t>
  </si>
  <si>
    <t>Construcción de cuartos adicionales en las diferentes colonias del Municipio, Contrato "D", 25 cuartos.</t>
  </si>
  <si>
    <t>DOP/AD/30/18</t>
  </si>
  <si>
    <t xml:space="preserve">Chacón Nava Mario </t>
  </si>
  <si>
    <t>Construcción de cuartos adicionales en las diferentes colonias del Municipio, Contrato "E", 25 cuartos.</t>
  </si>
  <si>
    <t>DOP/AD/31/18</t>
  </si>
  <si>
    <t>Jiménez García Mercedes</t>
  </si>
  <si>
    <t>Construcción de cuartos adicionales en las diferentes colonias del Municipio, Contrato "F", 25 cuartos.</t>
  </si>
  <si>
    <t>DOP/AD/32/18</t>
  </si>
  <si>
    <t>Edificaciones Merc S.A. de C.V.</t>
  </si>
  <si>
    <t>Construcción de cuartos adicionales en las diferentes colonias del Municipio, Contrato "G", 25 cuartos.</t>
  </si>
  <si>
    <t>DOP/AD/33/18</t>
  </si>
  <si>
    <t>Padilla Aguirre José</t>
  </si>
  <si>
    <t>Construcción de cuartos adicionales en las diferentes colonias del Municipio, Contrato "H", 25 cuartos.</t>
  </si>
  <si>
    <t>DOP/AD/34/18</t>
  </si>
  <si>
    <t>Segoviano Joya Edgar Omar</t>
  </si>
  <si>
    <t>Construcción de cuartos adicionales en las diferentes colonias del Municipio, Contrato "I", 25 cuartos.</t>
  </si>
  <si>
    <t>DOP/AD/35/18</t>
  </si>
  <si>
    <t>Garey Construcciones S.A. de C.V.</t>
  </si>
  <si>
    <t>Construcción de cuartos adicionales en las diferentes colonias del Municipio, Contrato "J", 25 cuartos.</t>
  </si>
  <si>
    <t>DOP/AD/36/18</t>
  </si>
  <si>
    <t>Rodríguez López Carlos Alfredo</t>
  </si>
  <si>
    <t>Construcción de cuartos adicionales en las diferentes colonias del Municipio, Contrato "K", 25 cuartos.</t>
  </si>
  <si>
    <t>DOP/AD/37/18</t>
  </si>
  <si>
    <t>Parra Guerrero Juan Alejandro</t>
  </si>
  <si>
    <t>Construcción de cuartos adicionales en las diferentes colonias del Municipio, Contrato "L", 25 cuartos.</t>
  </si>
  <si>
    <t>DOP/AD/49/18</t>
  </si>
  <si>
    <t>Pavimentación con Empedrado Ahogado en Mortero de las calles colindantes a la Plaza Principal de Llanitos, Ejido El Jorullo Segunda Etapa</t>
  </si>
  <si>
    <t xml:space="preserve">García Mendoza Reynaldo </t>
  </si>
  <si>
    <t xml:space="preserve"> Gasto Indirecto </t>
  </si>
  <si>
    <t xml:space="preserve">Trimestres del ejercio fiscal </t>
  </si>
  <si>
    <t xml:space="preserve">1ro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</si>
</sst>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44" fontId="8" fillId="0" borderId="15" xfId="1" applyFont="1" applyFill="1" applyBorder="1" applyAlignment="1">
      <alignment vertical="center"/>
    </xf>
    <xf numFmtId="44" fontId="8" fillId="0" borderId="16" xfId="1" applyFont="1" applyFill="1" applyBorder="1" applyAlignment="1">
      <alignment horizontal="center" vertical="center"/>
    </xf>
    <xf numFmtId="9" fontId="11" fillId="0" borderId="16" xfId="0" applyNumberFormat="1" applyFont="1" applyFill="1" applyBorder="1" applyAlignment="1">
      <alignment horizontal="center" vertical="center"/>
    </xf>
    <xf numFmtId="10" fontId="11" fillId="0" borderId="17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/>
    </xf>
    <xf numFmtId="44" fontId="8" fillId="0" borderId="28" xfId="1" applyFont="1" applyFill="1" applyBorder="1" applyAlignment="1">
      <alignment horizontal="center" vertical="center"/>
    </xf>
    <xf numFmtId="44" fontId="11" fillId="0" borderId="28" xfId="1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/>
    </xf>
    <xf numFmtId="44" fontId="11" fillId="0" borderId="28" xfId="1" applyFont="1" applyFill="1" applyBorder="1" applyAlignment="1">
      <alignment vertical="center" wrapText="1"/>
    </xf>
    <xf numFmtId="0" fontId="11" fillId="0" borderId="28" xfId="0" applyFont="1" applyFill="1" applyBorder="1" applyAlignment="1">
      <alignment vertical="center" wrapText="1"/>
    </xf>
    <xf numFmtId="9" fontId="8" fillId="0" borderId="28" xfId="2" applyNumberFormat="1" applyFont="1" applyFill="1" applyBorder="1" applyAlignment="1">
      <alignment horizontal="center" vertical="center" wrapText="1"/>
    </xf>
    <xf numFmtId="44" fontId="11" fillId="0" borderId="28" xfId="1" applyFont="1" applyFill="1" applyBorder="1" applyAlignment="1">
      <alignment vertical="center"/>
    </xf>
    <xf numFmtId="0" fontId="11" fillId="0" borderId="0" xfId="0" applyFont="1" applyFill="1" applyBorder="1"/>
    <xf numFmtId="44" fontId="8" fillId="0" borderId="28" xfId="1" applyFont="1" applyFill="1" applyBorder="1" applyAlignment="1">
      <alignment vertical="center"/>
    </xf>
    <xf numFmtId="44" fontId="8" fillId="0" borderId="0" xfId="0" applyNumberFormat="1" applyFont="1" applyFill="1" applyBorder="1"/>
    <xf numFmtId="44" fontId="8" fillId="0" borderId="0" xfId="0" applyNumberFormat="1" applyFont="1" applyFill="1" applyBorder="1" applyAlignment="1">
      <alignment vertical="center"/>
    </xf>
    <xf numFmtId="44" fontId="10" fillId="0" borderId="28" xfId="1" applyFont="1" applyFill="1" applyBorder="1" applyAlignment="1">
      <alignment horizontal="center" vertical="center"/>
    </xf>
    <xf numFmtId="44" fontId="15" fillId="0" borderId="28" xfId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44" fontId="18" fillId="0" borderId="0" xfId="0" applyNumberFormat="1" applyFont="1" applyFill="1" applyBorder="1" applyAlignment="1">
      <alignment vertical="center"/>
    </xf>
    <xf numFmtId="44" fontId="19" fillId="0" borderId="0" xfId="1" applyFont="1" applyFill="1" applyBorder="1" applyAlignment="1">
      <alignment horizontal="right" vertical="center"/>
    </xf>
    <xf numFmtId="0" fontId="8" fillId="0" borderId="25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1" fillId="0" borderId="28" xfId="0" applyFont="1" applyBorder="1" applyAlignment="1">
      <alignment horizontal="center" vertical="center"/>
    </xf>
    <xf numFmtId="0" fontId="11" fillId="0" borderId="28" xfId="0" applyFont="1" applyBorder="1" applyAlignment="1">
      <alignment horizontal="left" vertical="center" wrapText="1"/>
    </xf>
    <xf numFmtId="0" fontId="11" fillId="0" borderId="29" xfId="0" applyFont="1" applyFill="1" applyBorder="1" applyAlignment="1">
      <alignment horizontal="left" vertical="center" wrapText="1"/>
    </xf>
    <xf numFmtId="0" fontId="11" fillId="0" borderId="30" xfId="0" applyFont="1" applyFill="1" applyBorder="1" applyAlignment="1">
      <alignment horizontal="left" vertical="center" wrapText="1"/>
    </xf>
    <xf numFmtId="0" fontId="11" fillId="0" borderId="31" xfId="0" applyFont="1" applyFill="1" applyBorder="1" applyAlignment="1">
      <alignment horizontal="left" vertical="center" wrapText="1"/>
    </xf>
    <xf numFmtId="44" fontId="11" fillId="0" borderId="32" xfId="1" applyFont="1" applyFill="1" applyBorder="1" applyAlignment="1">
      <alignment horizontal="left" vertical="center" wrapText="1"/>
    </xf>
    <xf numFmtId="44" fontId="8" fillId="0" borderId="32" xfId="1" applyFont="1" applyFill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164" fontId="11" fillId="0" borderId="33" xfId="0" applyNumberFormat="1" applyFont="1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left" vertical="center" wrapText="1"/>
    </xf>
    <xf numFmtId="44" fontId="8" fillId="0" borderId="33" xfId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44" fontId="11" fillId="0" borderId="37" xfId="1" applyFont="1" applyFill="1" applyBorder="1" applyAlignment="1">
      <alignment horizontal="left" vertical="center" wrapText="1"/>
    </xf>
    <xf numFmtId="0" fontId="11" fillId="0" borderId="37" xfId="0" applyFont="1" applyBorder="1" applyAlignment="1">
      <alignment vertical="center" wrapText="1"/>
    </xf>
    <xf numFmtId="44" fontId="11" fillId="0" borderId="37" xfId="1" applyFont="1" applyBorder="1" applyAlignment="1">
      <alignment vertical="center" wrapText="1"/>
    </xf>
    <xf numFmtId="44" fontId="11" fillId="0" borderId="28" xfId="1" applyFont="1" applyFill="1" applyBorder="1" applyAlignment="1">
      <alignment horizontal="center" vertical="center"/>
    </xf>
    <xf numFmtId="44" fontId="11" fillId="0" borderId="37" xfId="1" applyFont="1" applyFill="1" applyBorder="1" applyAlignment="1">
      <alignment vertical="center"/>
    </xf>
    <xf numFmtId="44" fontId="11" fillId="0" borderId="38" xfId="1" applyFont="1" applyBorder="1" applyAlignment="1">
      <alignment vertical="center"/>
    </xf>
    <xf numFmtId="44" fontId="8" fillId="0" borderId="37" xfId="1" applyFont="1" applyFill="1" applyBorder="1" applyAlignment="1">
      <alignment vertical="center"/>
    </xf>
    <xf numFmtId="0" fontId="11" fillId="0" borderId="32" xfId="0" applyFont="1" applyFill="1" applyBorder="1" applyAlignment="1">
      <alignment vertical="center" wrapText="1"/>
    </xf>
    <xf numFmtId="44" fontId="11" fillId="0" borderId="32" xfId="1" applyFont="1" applyFill="1" applyBorder="1" applyAlignment="1">
      <alignment vertical="center" wrapText="1"/>
    </xf>
    <xf numFmtId="44" fontId="11" fillId="0" borderId="32" xfId="1" applyFont="1" applyFill="1" applyBorder="1" applyAlignment="1">
      <alignment horizontal="center" vertical="center"/>
    </xf>
    <xf numFmtId="44" fontId="11" fillId="0" borderId="32" xfId="1" applyFont="1" applyFill="1" applyBorder="1" applyAlignment="1">
      <alignment vertical="center"/>
    </xf>
    <xf numFmtId="0" fontId="11" fillId="0" borderId="33" xfId="0" applyFont="1" applyBorder="1" applyAlignment="1">
      <alignment vertical="center" wrapText="1"/>
    </xf>
    <xf numFmtId="44" fontId="11" fillId="0" borderId="33" xfId="1" applyFont="1" applyBorder="1" applyAlignment="1">
      <alignment vertical="center" wrapText="1"/>
    </xf>
    <xf numFmtId="44" fontId="11" fillId="0" borderId="33" xfId="1" applyFont="1" applyFill="1" applyBorder="1" applyAlignment="1">
      <alignment horizontal="center" vertical="center"/>
    </xf>
    <xf numFmtId="44" fontId="11" fillId="0" borderId="33" xfId="1" applyFont="1" applyFill="1" applyBorder="1" applyAlignment="1">
      <alignment vertical="center"/>
    </xf>
    <xf numFmtId="44" fontId="8" fillId="0" borderId="33" xfId="1" applyFont="1" applyFill="1" applyBorder="1" applyAlignment="1">
      <alignment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showGridLines="0" tabSelected="1" view="pageBreakPreview" zoomScale="79" zoomScaleNormal="70" zoomScaleSheetLayoutView="79" zoomScalePageLayoutView="55" workbookViewId="0">
      <selection activeCell="D45" sqref="D45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87" t="s">
        <v>0</v>
      </c>
      <c r="B1" s="88"/>
      <c r="C1" s="88"/>
      <c r="D1" s="88"/>
      <c r="E1" s="88"/>
      <c r="F1" s="88"/>
      <c r="G1" s="88"/>
      <c r="H1" s="89"/>
      <c r="I1" s="13"/>
      <c r="J1" s="13"/>
      <c r="K1" s="12"/>
      <c r="L1" s="12"/>
    </row>
    <row r="2" spans="1:12" s="11" customFormat="1" ht="23.4" customHeight="1" x14ac:dyDescent="0.4">
      <c r="A2" s="90" t="s">
        <v>36</v>
      </c>
      <c r="B2" s="91"/>
      <c r="C2" s="91"/>
      <c r="D2" s="91"/>
      <c r="E2" s="91"/>
      <c r="F2" s="91"/>
      <c r="G2" s="91"/>
      <c r="H2" s="92"/>
      <c r="I2" s="13"/>
      <c r="J2" s="13"/>
      <c r="K2" s="12"/>
      <c r="L2" s="12"/>
    </row>
    <row r="3" spans="1:12" s="11" customFormat="1" ht="23.4" customHeight="1" x14ac:dyDescent="0.4">
      <c r="A3" s="93" t="s">
        <v>40</v>
      </c>
      <c r="B3" s="94"/>
      <c r="C3" s="94"/>
      <c r="D3" s="94"/>
      <c r="E3" s="94"/>
      <c r="F3" s="94"/>
      <c r="G3" s="94"/>
      <c r="H3" s="95"/>
      <c r="I3" s="14"/>
      <c r="J3" s="14"/>
      <c r="K3" s="12"/>
      <c r="L3" s="12"/>
    </row>
    <row r="4" spans="1:12" s="11" customFormat="1" ht="23.4" customHeight="1" x14ac:dyDescent="0.4">
      <c r="A4" s="96" t="s">
        <v>33</v>
      </c>
      <c r="B4" s="97"/>
      <c r="C4" s="97"/>
      <c r="D4" s="97"/>
      <c r="E4" s="97"/>
      <c r="F4" s="97"/>
      <c r="G4" s="97"/>
      <c r="H4" s="98"/>
      <c r="I4" s="17"/>
      <c r="J4" s="17"/>
      <c r="K4" s="17"/>
      <c r="L4" s="15"/>
    </row>
    <row r="5" spans="1:12" s="11" customFormat="1" ht="23.4" customHeight="1" x14ac:dyDescent="0.4">
      <c r="A5" s="99" t="s">
        <v>29</v>
      </c>
      <c r="B5" s="100"/>
      <c r="C5" s="100"/>
      <c r="D5" s="100"/>
      <c r="E5" s="100"/>
      <c r="F5" s="100"/>
      <c r="G5" s="100"/>
      <c r="H5" s="101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64" t="s">
        <v>16</v>
      </c>
      <c r="B7" s="65"/>
      <c r="C7" s="65"/>
      <c r="D7" s="65"/>
      <c r="E7" s="65"/>
      <c r="F7" s="65"/>
      <c r="G7" s="65"/>
      <c r="H7" s="66"/>
      <c r="I7" s="12"/>
      <c r="J7" s="12"/>
    </row>
    <row r="8" spans="1:12" s="4" customFormat="1" ht="50.25" customHeight="1" x14ac:dyDescent="0.3">
      <c r="A8" s="21" t="s">
        <v>1</v>
      </c>
      <c r="B8" s="22" t="s">
        <v>6</v>
      </c>
      <c r="C8" s="22"/>
      <c r="D8" s="22"/>
      <c r="E8" s="23" t="s">
        <v>2</v>
      </c>
      <c r="F8" s="79" t="s">
        <v>31</v>
      </c>
      <c r="G8" s="79"/>
      <c r="H8" s="80"/>
      <c r="I8" s="3"/>
    </row>
    <row r="9" spans="1:12" s="4" customFormat="1" ht="50.25" customHeight="1" x14ac:dyDescent="0.3">
      <c r="A9" s="21" t="s">
        <v>8</v>
      </c>
      <c r="B9" s="22" t="s">
        <v>9</v>
      </c>
      <c r="C9" s="22"/>
      <c r="D9" s="22"/>
      <c r="E9" s="23" t="s">
        <v>7</v>
      </c>
      <c r="F9" s="81" t="s">
        <v>30</v>
      </c>
      <c r="G9" s="81"/>
      <c r="H9" s="82"/>
      <c r="I9" s="5"/>
    </row>
    <row r="10" spans="1:12" s="4" customFormat="1" ht="37.5" customHeight="1" thickBot="1" x14ac:dyDescent="0.35">
      <c r="A10" s="24" t="s">
        <v>15</v>
      </c>
      <c r="B10" s="22" t="s">
        <v>35</v>
      </c>
      <c r="C10" s="22"/>
      <c r="D10" s="22"/>
      <c r="E10" s="23" t="s">
        <v>17</v>
      </c>
      <c r="F10" s="25">
        <v>27708507</v>
      </c>
      <c r="G10" s="26" t="s">
        <v>34</v>
      </c>
      <c r="H10" s="27"/>
    </row>
    <row r="11" spans="1:12" s="53" customFormat="1" ht="26.25" customHeight="1" thickBot="1" x14ac:dyDescent="0.35">
      <c r="A11" s="67" t="s">
        <v>4</v>
      </c>
      <c r="B11" s="68"/>
      <c r="C11" s="69" t="s">
        <v>3</v>
      </c>
      <c r="D11" s="70"/>
      <c r="E11" s="70"/>
      <c r="F11" s="71"/>
      <c r="G11" s="72" t="s">
        <v>5</v>
      </c>
      <c r="H11" s="73"/>
      <c r="I11" s="16"/>
      <c r="J11" s="16"/>
    </row>
    <row r="12" spans="1:12" s="4" customFormat="1" ht="26.25" customHeight="1" x14ac:dyDescent="0.3">
      <c r="A12" s="28" t="s">
        <v>18</v>
      </c>
      <c r="B12" s="29" t="s">
        <v>10</v>
      </c>
      <c r="C12" s="74" t="s">
        <v>41</v>
      </c>
      <c r="D12" s="75"/>
      <c r="E12" s="75"/>
      <c r="F12" s="76"/>
      <c r="G12" s="30" t="s">
        <v>11</v>
      </c>
      <c r="H12" s="31" t="s">
        <v>12</v>
      </c>
      <c r="I12" s="1"/>
      <c r="J12" s="1"/>
    </row>
    <row r="13" spans="1:12" s="4" customFormat="1" ht="40.5" customHeight="1" thickBot="1" x14ac:dyDescent="0.35">
      <c r="A13" s="32">
        <v>27708506.789999999</v>
      </c>
      <c r="B13" s="33">
        <v>27705952.23</v>
      </c>
      <c r="C13" s="77"/>
      <c r="D13" s="62"/>
      <c r="E13" s="62"/>
      <c r="F13" s="78"/>
      <c r="G13" s="34">
        <v>1</v>
      </c>
      <c r="H13" s="35">
        <f>+B13*100%/F10</f>
        <v>0.99990779835232557</v>
      </c>
      <c r="I13" s="6"/>
      <c r="J13" s="7"/>
    </row>
    <row r="14" spans="1:12" s="53" customFormat="1" ht="26.25" customHeight="1" thickBot="1" x14ac:dyDescent="0.35">
      <c r="A14" s="69" t="s">
        <v>14</v>
      </c>
      <c r="B14" s="70"/>
      <c r="C14" s="70"/>
      <c r="D14" s="70"/>
      <c r="E14" s="70"/>
      <c r="F14" s="70"/>
      <c r="G14" s="70"/>
      <c r="H14" s="71"/>
      <c r="I14" s="54"/>
      <c r="J14" s="55"/>
    </row>
    <row r="15" spans="1:12" s="9" customFormat="1" ht="39.75" customHeight="1" thickBot="1" x14ac:dyDescent="0.35">
      <c r="A15" s="36" t="s">
        <v>23</v>
      </c>
      <c r="B15" s="37" t="s">
        <v>24</v>
      </c>
      <c r="C15" s="83" t="s">
        <v>27</v>
      </c>
      <c r="D15" s="84"/>
      <c r="E15" s="85"/>
      <c r="F15" s="36" t="s">
        <v>25</v>
      </c>
      <c r="G15" s="36" t="s">
        <v>26</v>
      </c>
      <c r="H15" s="38" t="s">
        <v>28</v>
      </c>
      <c r="I15" s="10"/>
      <c r="J15" s="8"/>
    </row>
    <row r="16" spans="1:12" s="11" customFormat="1" ht="45" customHeight="1" x14ac:dyDescent="0.3">
      <c r="A16" s="102" t="s">
        <v>42</v>
      </c>
      <c r="B16" s="41" t="s">
        <v>43</v>
      </c>
      <c r="C16" s="103" t="s">
        <v>44</v>
      </c>
      <c r="D16" s="103"/>
      <c r="E16" s="103"/>
      <c r="F16" s="40">
        <v>511183.53</v>
      </c>
      <c r="G16" s="40">
        <v>506910.42</v>
      </c>
      <c r="H16" s="45">
        <v>0.99</v>
      </c>
    </row>
    <row r="17" spans="1:8" s="11" customFormat="1" ht="48" customHeight="1" x14ac:dyDescent="0.3">
      <c r="A17" s="42" t="s">
        <v>37</v>
      </c>
      <c r="B17" s="41" t="s">
        <v>39</v>
      </c>
      <c r="C17" s="86" t="s">
        <v>38</v>
      </c>
      <c r="D17" s="86"/>
      <c r="E17" s="86"/>
      <c r="F17" s="40">
        <v>2005299.47</v>
      </c>
      <c r="G17" s="51">
        <v>2002744.68</v>
      </c>
      <c r="H17" s="45">
        <v>1</v>
      </c>
    </row>
    <row r="18" spans="1:8" s="11" customFormat="1" ht="48" customHeight="1" x14ac:dyDescent="0.3">
      <c r="A18" s="42" t="s">
        <v>37</v>
      </c>
      <c r="B18" s="41" t="s">
        <v>39</v>
      </c>
      <c r="C18" s="86" t="s">
        <v>45</v>
      </c>
      <c r="D18" s="86"/>
      <c r="E18" s="86"/>
      <c r="F18" s="40">
        <v>340162.04</v>
      </c>
      <c r="G18" s="51">
        <v>340162.04</v>
      </c>
      <c r="H18" s="45">
        <v>1</v>
      </c>
    </row>
    <row r="19" spans="1:8" s="11" customFormat="1" ht="48" customHeight="1" x14ac:dyDescent="0.3">
      <c r="A19" s="42" t="s">
        <v>46</v>
      </c>
      <c r="B19" s="41" t="s">
        <v>47</v>
      </c>
      <c r="C19" s="86" t="s">
        <v>48</v>
      </c>
      <c r="D19" s="86"/>
      <c r="E19" s="86"/>
      <c r="F19" s="40">
        <v>568081.43000000005</v>
      </c>
      <c r="G19" s="51">
        <v>568081.43000000005</v>
      </c>
      <c r="H19" s="45">
        <v>1</v>
      </c>
    </row>
    <row r="20" spans="1:8" s="11" customFormat="1" ht="48" customHeight="1" x14ac:dyDescent="0.3">
      <c r="A20" s="42" t="s">
        <v>46</v>
      </c>
      <c r="B20" s="41" t="s">
        <v>47</v>
      </c>
      <c r="C20" s="86" t="s">
        <v>49</v>
      </c>
      <c r="D20" s="86"/>
      <c r="E20" s="86"/>
      <c r="F20" s="40">
        <v>760974.21</v>
      </c>
      <c r="G20" s="51">
        <v>760974.21</v>
      </c>
      <c r="H20" s="45">
        <v>1</v>
      </c>
    </row>
    <row r="21" spans="1:8" s="11" customFormat="1" ht="48" customHeight="1" x14ac:dyDescent="0.3">
      <c r="A21" s="42" t="s">
        <v>46</v>
      </c>
      <c r="B21" s="41" t="s">
        <v>47</v>
      </c>
      <c r="C21" s="86" t="s">
        <v>50</v>
      </c>
      <c r="D21" s="86"/>
      <c r="E21" s="86"/>
      <c r="F21" s="40">
        <v>1088456.77</v>
      </c>
      <c r="G21" s="51">
        <v>1088456.77</v>
      </c>
      <c r="H21" s="45">
        <v>1</v>
      </c>
    </row>
    <row r="22" spans="1:8" s="11" customFormat="1" ht="48" customHeight="1" x14ac:dyDescent="0.3">
      <c r="A22" s="42" t="s">
        <v>46</v>
      </c>
      <c r="B22" s="41" t="s">
        <v>47</v>
      </c>
      <c r="C22" s="86" t="s">
        <v>51</v>
      </c>
      <c r="D22" s="86"/>
      <c r="E22" s="86"/>
      <c r="F22" s="40">
        <v>1387789.8</v>
      </c>
      <c r="G22" s="51">
        <v>1381415.16</v>
      </c>
      <c r="H22" s="45">
        <v>0.995</v>
      </c>
    </row>
    <row r="23" spans="1:8" s="11" customFormat="1" ht="48" customHeight="1" x14ac:dyDescent="0.3">
      <c r="A23" s="42" t="s">
        <v>46</v>
      </c>
      <c r="B23" s="41" t="s">
        <v>47</v>
      </c>
      <c r="C23" s="86" t="s">
        <v>52</v>
      </c>
      <c r="D23" s="86"/>
      <c r="E23" s="86"/>
      <c r="F23" s="40">
        <v>1008386.04</v>
      </c>
      <c r="G23" s="51">
        <v>1008386.04</v>
      </c>
      <c r="H23" s="45">
        <v>1</v>
      </c>
    </row>
    <row r="24" spans="1:8" s="11" customFormat="1" ht="48" customHeight="1" x14ac:dyDescent="0.3">
      <c r="A24" s="102" t="s">
        <v>53</v>
      </c>
      <c r="B24" s="41" t="s">
        <v>54</v>
      </c>
      <c r="C24" s="104" t="s">
        <v>55</v>
      </c>
      <c r="D24" s="105"/>
      <c r="E24" s="106"/>
      <c r="F24" s="40">
        <v>1550000</v>
      </c>
      <c r="G24" s="40">
        <v>1511661.23</v>
      </c>
      <c r="H24" s="45">
        <v>0.97529999999999994</v>
      </c>
    </row>
    <row r="25" spans="1:8" s="11" customFormat="1" ht="48" customHeight="1" x14ac:dyDescent="0.3">
      <c r="A25" s="102" t="s">
        <v>56</v>
      </c>
      <c r="B25" s="41" t="s">
        <v>57</v>
      </c>
      <c r="C25" s="104" t="s">
        <v>58</v>
      </c>
      <c r="D25" s="105"/>
      <c r="E25" s="106"/>
      <c r="F25" s="40">
        <v>1550000</v>
      </c>
      <c r="G25" s="40">
        <v>1545341.76</v>
      </c>
      <c r="H25" s="45">
        <v>0.99770000000000003</v>
      </c>
    </row>
    <row r="26" spans="1:8" s="11" customFormat="1" ht="48" customHeight="1" x14ac:dyDescent="0.3">
      <c r="A26" s="102" t="s">
        <v>59</v>
      </c>
      <c r="B26" s="41" t="s">
        <v>60</v>
      </c>
      <c r="C26" s="104" t="s">
        <v>61</v>
      </c>
      <c r="D26" s="105"/>
      <c r="E26" s="106"/>
      <c r="F26" s="40">
        <v>1550000</v>
      </c>
      <c r="G26" s="40">
        <v>1414424.42</v>
      </c>
      <c r="H26" s="45">
        <v>0.91249999999999998</v>
      </c>
    </row>
    <row r="27" spans="1:8" s="11" customFormat="1" ht="48" customHeight="1" x14ac:dyDescent="0.3">
      <c r="A27" s="102" t="s">
        <v>62</v>
      </c>
      <c r="B27" s="41" t="s">
        <v>63</v>
      </c>
      <c r="C27" s="104" t="s">
        <v>64</v>
      </c>
      <c r="D27" s="105"/>
      <c r="E27" s="106"/>
      <c r="F27" s="40">
        <v>1550000</v>
      </c>
      <c r="G27" s="40">
        <v>1549999.97</v>
      </c>
      <c r="H27" s="45">
        <v>1</v>
      </c>
    </row>
    <row r="28" spans="1:8" s="11" customFormat="1" ht="48" customHeight="1" x14ac:dyDescent="0.3">
      <c r="A28" s="102" t="s">
        <v>65</v>
      </c>
      <c r="B28" s="41" t="s">
        <v>66</v>
      </c>
      <c r="C28" s="104" t="s">
        <v>67</v>
      </c>
      <c r="D28" s="105"/>
      <c r="E28" s="106"/>
      <c r="F28" s="40">
        <v>1550000</v>
      </c>
      <c r="G28" s="40">
        <v>1549054.93</v>
      </c>
      <c r="H28" s="45">
        <v>0.99939999999999996</v>
      </c>
    </row>
    <row r="29" spans="1:8" s="11" customFormat="1" ht="48" customHeight="1" x14ac:dyDescent="0.3">
      <c r="A29" s="102" t="s">
        <v>68</v>
      </c>
      <c r="B29" s="41" t="s">
        <v>69</v>
      </c>
      <c r="C29" s="104" t="s">
        <v>70</v>
      </c>
      <c r="D29" s="105"/>
      <c r="E29" s="106"/>
      <c r="F29" s="40">
        <v>1550000</v>
      </c>
      <c r="G29" s="40">
        <v>1550000.01</v>
      </c>
      <c r="H29" s="45">
        <v>1</v>
      </c>
    </row>
    <row r="30" spans="1:8" s="11" customFormat="1" ht="48" customHeight="1" x14ac:dyDescent="0.3">
      <c r="A30" s="102" t="s">
        <v>71</v>
      </c>
      <c r="B30" s="41" t="s">
        <v>72</v>
      </c>
      <c r="C30" s="104" t="s">
        <v>73</v>
      </c>
      <c r="D30" s="105"/>
      <c r="E30" s="106"/>
      <c r="F30" s="40">
        <v>1550000</v>
      </c>
      <c r="G30" s="40">
        <v>1550000</v>
      </c>
      <c r="H30" s="45">
        <v>1</v>
      </c>
    </row>
    <row r="31" spans="1:8" s="11" customFormat="1" ht="48" customHeight="1" x14ac:dyDescent="0.3">
      <c r="A31" s="102" t="s">
        <v>74</v>
      </c>
      <c r="B31" s="41" t="s">
        <v>75</v>
      </c>
      <c r="C31" s="104" t="s">
        <v>76</v>
      </c>
      <c r="D31" s="105"/>
      <c r="E31" s="106"/>
      <c r="F31" s="40">
        <v>1550000</v>
      </c>
      <c r="G31" s="40">
        <v>1549999.65</v>
      </c>
      <c r="H31" s="45">
        <v>1</v>
      </c>
    </row>
    <row r="32" spans="1:8" s="11" customFormat="1" ht="48" customHeight="1" x14ac:dyDescent="0.3">
      <c r="A32" s="102" t="s">
        <v>77</v>
      </c>
      <c r="B32" s="41" t="s">
        <v>78</v>
      </c>
      <c r="C32" s="104" t="s">
        <v>79</v>
      </c>
      <c r="D32" s="105"/>
      <c r="E32" s="106"/>
      <c r="F32" s="40">
        <v>1550000</v>
      </c>
      <c r="G32" s="40">
        <v>1549999.95</v>
      </c>
      <c r="H32" s="45">
        <v>1</v>
      </c>
    </row>
    <row r="33" spans="1:8" s="11" customFormat="1" ht="48" customHeight="1" x14ac:dyDescent="0.3">
      <c r="A33" s="102" t="s">
        <v>80</v>
      </c>
      <c r="B33" s="41" t="s">
        <v>81</v>
      </c>
      <c r="C33" s="104" t="s">
        <v>82</v>
      </c>
      <c r="D33" s="105"/>
      <c r="E33" s="106"/>
      <c r="F33" s="40">
        <v>1550000</v>
      </c>
      <c r="G33" s="40">
        <v>1550000</v>
      </c>
      <c r="H33" s="45">
        <v>1</v>
      </c>
    </row>
    <row r="34" spans="1:8" s="11" customFormat="1" ht="48" customHeight="1" x14ac:dyDescent="0.3">
      <c r="A34" s="102" t="s">
        <v>83</v>
      </c>
      <c r="B34" s="41" t="s">
        <v>84</v>
      </c>
      <c r="C34" s="104" t="s">
        <v>85</v>
      </c>
      <c r="D34" s="105"/>
      <c r="E34" s="106"/>
      <c r="F34" s="40">
        <v>1550000</v>
      </c>
      <c r="G34" s="40">
        <v>1549999.99</v>
      </c>
      <c r="H34" s="45">
        <v>1</v>
      </c>
    </row>
    <row r="35" spans="1:8" s="11" customFormat="1" ht="48" customHeight="1" x14ac:dyDescent="0.3">
      <c r="A35" s="102" t="s">
        <v>86</v>
      </c>
      <c r="B35" s="107" t="s">
        <v>87</v>
      </c>
      <c r="C35" s="104" t="s">
        <v>88</v>
      </c>
      <c r="D35" s="105"/>
      <c r="E35" s="106"/>
      <c r="F35" s="40">
        <v>1550000</v>
      </c>
      <c r="G35" s="108">
        <v>1549999.99</v>
      </c>
      <c r="H35" s="45">
        <v>1</v>
      </c>
    </row>
    <row r="36" spans="1:8" s="11" customFormat="1" ht="48" customHeight="1" x14ac:dyDescent="0.3">
      <c r="A36" s="109" t="s">
        <v>89</v>
      </c>
      <c r="B36" s="107" t="s">
        <v>54</v>
      </c>
      <c r="C36" s="104" t="s">
        <v>90</v>
      </c>
      <c r="D36" s="105"/>
      <c r="E36" s="106"/>
      <c r="F36" s="108">
        <v>1299630.97</v>
      </c>
      <c r="G36" s="108">
        <v>1299630.97</v>
      </c>
      <c r="H36" s="45">
        <v>1</v>
      </c>
    </row>
    <row r="37" spans="1:8" s="11" customFormat="1" ht="48" customHeight="1" thickBot="1" x14ac:dyDescent="0.35">
      <c r="A37" s="110">
        <v>35501</v>
      </c>
      <c r="B37" s="111" t="s">
        <v>91</v>
      </c>
      <c r="C37" s="112" t="s">
        <v>92</v>
      </c>
      <c r="D37" s="113"/>
      <c r="E37" s="114"/>
      <c r="F37" s="115">
        <v>138542.53</v>
      </c>
      <c r="G37" s="115">
        <v>328708.61</v>
      </c>
      <c r="H37" s="45">
        <v>1</v>
      </c>
    </row>
    <row r="38" spans="1:8" s="11" customFormat="1" ht="21.6" thickBot="1" x14ac:dyDescent="0.35">
      <c r="A38" s="57" t="s">
        <v>22</v>
      </c>
      <c r="B38" s="57"/>
      <c r="C38" s="57"/>
      <c r="D38" s="57"/>
      <c r="E38" s="57"/>
      <c r="F38" s="57"/>
      <c r="G38" s="57"/>
      <c r="H38" s="57"/>
    </row>
    <row r="39" spans="1:8" ht="21.6" thickBot="1" x14ac:dyDescent="0.35">
      <c r="A39" s="58" t="s">
        <v>13</v>
      </c>
      <c r="B39" s="59"/>
      <c r="C39" s="60"/>
      <c r="D39" s="135" t="s">
        <v>93</v>
      </c>
      <c r="E39" s="136"/>
      <c r="F39" s="136"/>
      <c r="G39" s="136"/>
      <c r="H39" s="137"/>
    </row>
    <row r="40" spans="1:8" ht="21.6" thickBot="1" x14ac:dyDescent="0.35">
      <c r="A40" s="116"/>
      <c r="B40" s="75"/>
      <c r="C40" s="117"/>
      <c r="D40" s="138">
        <v>2019</v>
      </c>
      <c r="E40" s="135">
        <v>2018</v>
      </c>
      <c r="F40" s="136"/>
      <c r="G40" s="136"/>
      <c r="H40" s="137"/>
    </row>
    <row r="41" spans="1:8" ht="18.600000000000001" thickBot="1" x14ac:dyDescent="0.35">
      <c r="A41" s="61"/>
      <c r="B41" s="62"/>
      <c r="C41" s="63"/>
      <c r="D41" s="56" t="s">
        <v>94</v>
      </c>
      <c r="E41" s="56" t="s">
        <v>32</v>
      </c>
      <c r="F41" s="39" t="s">
        <v>19</v>
      </c>
      <c r="G41" s="39" t="s">
        <v>20</v>
      </c>
      <c r="H41" s="39" t="s">
        <v>21</v>
      </c>
    </row>
    <row r="42" spans="1:8" ht="54" x14ac:dyDescent="0.3">
      <c r="A42" s="118" t="s">
        <v>42</v>
      </c>
      <c r="B42" s="119" t="s">
        <v>43</v>
      </c>
      <c r="C42" s="120" t="s">
        <v>44</v>
      </c>
      <c r="D42" s="121">
        <v>0</v>
      </c>
      <c r="E42" s="122">
        <v>127795.89</v>
      </c>
      <c r="F42" s="123">
        <v>376929.57</v>
      </c>
      <c r="G42" s="124">
        <v>2184.96</v>
      </c>
      <c r="H42" s="125">
        <f t="shared" ref="H42:H63" si="0">SUM(D42:G42)</f>
        <v>506910.42000000004</v>
      </c>
    </row>
    <row r="43" spans="1:8" ht="72" x14ac:dyDescent="0.3">
      <c r="A43" s="42" t="s">
        <v>37</v>
      </c>
      <c r="B43" s="41" t="s">
        <v>39</v>
      </c>
      <c r="C43" s="44" t="s">
        <v>38</v>
      </c>
      <c r="D43" s="43">
        <v>319395.03999999998</v>
      </c>
      <c r="E43" s="52">
        <v>500686.16</v>
      </c>
      <c r="F43" s="46">
        <v>769950.27</v>
      </c>
      <c r="G43" s="46">
        <v>412713.21</v>
      </c>
      <c r="H43" s="48">
        <f t="shared" si="0"/>
        <v>2002744.68</v>
      </c>
    </row>
    <row r="44" spans="1:8" ht="36" x14ac:dyDescent="0.3">
      <c r="A44" s="42" t="s">
        <v>37</v>
      </c>
      <c r="B44" s="41" t="s">
        <v>39</v>
      </c>
      <c r="C44" s="44" t="s">
        <v>45</v>
      </c>
      <c r="D44" s="43">
        <v>0</v>
      </c>
      <c r="E44" s="52">
        <v>85040.5</v>
      </c>
      <c r="F44" s="46">
        <v>130774.47</v>
      </c>
      <c r="G44" s="46">
        <v>124347.07</v>
      </c>
      <c r="H44" s="48">
        <f t="shared" si="0"/>
        <v>340162.04000000004</v>
      </c>
    </row>
    <row r="45" spans="1:8" ht="72" x14ac:dyDescent="0.3">
      <c r="A45" s="42" t="s">
        <v>46</v>
      </c>
      <c r="B45" s="41" t="s">
        <v>47</v>
      </c>
      <c r="C45" s="44" t="s">
        <v>48</v>
      </c>
      <c r="D45" s="43">
        <v>0</v>
      </c>
      <c r="E45" s="52">
        <v>284040.71999999997</v>
      </c>
      <c r="F45" s="46">
        <v>206554.41</v>
      </c>
      <c r="G45" s="46">
        <v>77486.3</v>
      </c>
      <c r="H45" s="48">
        <f t="shared" si="0"/>
        <v>568081.43000000005</v>
      </c>
    </row>
    <row r="46" spans="1:8" ht="180" x14ac:dyDescent="0.3">
      <c r="A46" s="42" t="s">
        <v>46</v>
      </c>
      <c r="B46" s="41" t="s">
        <v>47</v>
      </c>
      <c r="C46" s="44" t="s">
        <v>49</v>
      </c>
      <c r="D46" s="43">
        <v>0</v>
      </c>
      <c r="E46" s="52">
        <v>380487.11</v>
      </c>
      <c r="F46" s="46">
        <v>276690.21999999997</v>
      </c>
      <c r="G46" s="46">
        <v>103796.88</v>
      </c>
      <c r="H46" s="48">
        <f t="shared" si="0"/>
        <v>760974.21</v>
      </c>
    </row>
    <row r="47" spans="1:8" ht="36" x14ac:dyDescent="0.3">
      <c r="A47" s="42" t="s">
        <v>46</v>
      </c>
      <c r="B47" s="41" t="s">
        <v>47</v>
      </c>
      <c r="C47" s="44" t="s">
        <v>50</v>
      </c>
      <c r="D47" s="43">
        <v>0</v>
      </c>
      <c r="E47" s="52">
        <v>544228.39</v>
      </c>
      <c r="F47" s="46">
        <v>395762.88</v>
      </c>
      <c r="G47" s="46">
        <v>148465.5</v>
      </c>
      <c r="H47" s="48">
        <f t="shared" si="0"/>
        <v>1088456.77</v>
      </c>
    </row>
    <row r="48" spans="1:8" ht="36" x14ac:dyDescent="0.3">
      <c r="A48" s="42" t="s">
        <v>46</v>
      </c>
      <c r="B48" s="41" t="s">
        <v>47</v>
      </c>
      <c r="C48" s="44" t="s">
        <v>51</v>
      </c>
      <c r="D48" s="43">
        <v>0</v>
      </c>
      <c r="E48" s="52">
        <v>690707.59</v>
      </c>
      <c r="F48" s="46">
        <v>502282.55</v>
      </c>
      <c r="G48" s="46">
        <v>188425.02</v>
      </c>
      <c r="H48" s="48">
        <f t="shared" si="0"/>
        <v>1381415.16</v>
      </c>
    </row>
    <row r="49" spans="1:8" ht="90" x14ac:dyDescent="0.3">
      <c r="A49" s="42" t="s">
        <v>46</v>
      </c>
      <c r="B49" s="41" t="s">
        <v>47</v>
      </c>
      <c r="C49" s="44" t="s">
        <v>52</v>
      </c>
      <c r="D49" s="43">
        <v>0</v>
      </c>
      <c r="E49" s="52">
        <v>504193.02</v>
      </c>
      <c r="F49" s="46">
        <v>366538.96</v>
      </c>
      <c r="G49" s="46">
        <v>137654.06</v>
      </c>
      <c r="H49" s="48">
        <f t="shared" si="0"/>
        <v>1008386.04</v>
      </c>
    </row>
    <row r="50" spans="1:8" ht="36" x14ac:dyDescent="0.3">
      <c r="A50" s="102" t="s">
        <v>53</v>
      </c>
      <c r="B50" s="41" t="s">
        <v>54</v>
      </c>
      <c r="C50" s="44" t="s">
        <v>55</v>
      </c>
      <c r="D50" s="43">
        <v>0</v>
      </c>
      <c r="E50" s="122">
        <v>387500</v>
      </c>
      <c r="F50" s="46">
        <v>1032986.1</v>
      </c>
      <c r="G50" s="46">
        <f>84659.35+6515.78</f>
        <v>91175.13</v>
      </c>
      <c r="H50" s="48">
        <f t="shared" si="0"/>
        <v>1511661.23</v>
      </c>
    </row>
    <row r="51" spans="1:8" ht="36" x14ac:dyDescent="0.3">
      <c r="A51" s="102" t="s">
        <v>56</v>
      </c>
      <c r="B51" s="41" t="s">
        <v>57</v>
      </c>
      <c r="C51" s="44" t="s">
        <v>58</v>
      </c>
      <c r="D51" s="43">
        <v>0</v>
      </c>
      <c r="E51" s="122">
        <v>387500</v>
      </c>
      <c r="F51" s="46">
        <v>691721.26</v>
      </c>
      <c r="G51" s="46">
        <f>459459.54+6660.96</f>
        <v>466120.5</v>
      </c>
      <c r="H51" s="48">
        <f t="shared" si="0"/>
        <v>1545341.76</v>
      </c>
    </row>
    <row r="52" spans="1:8" ht="36" x14ac:dyDescent="0.3">
      <c r="A52" s="102" t="s">
        <v>59</v>
      </c>
      <c r="B52" s="41" t="s">
        <v>60</v>
      </c>
      <c r="C52" s="44" t="s">
        <v>61</v>
      </c>
      <c r="D52" s="43">
        <v>0</v>
      </c>
      <c r="E52" s="122">
        <v>387500.01</v>
      </c>
      <c r="F52" s="46">
        <v>436635.46</v>
      </c>
      <c r="G52" s="46">
        <f>584192.3+6096.65</f>
        <v>590288.95000000007</v>
      </c>
      <c r="H52" s="48">
        <f t="shared" si="0"/>
        <v>1414424.42</v>
      </c>
    </row>
    <row r="53" spans="1:8" ht="36" x14ac:dyDescent="0.3">
      <c r="A53" s="102" t="s">
        <v>62</v>
      </c>
      <c r="B53" s="41" t="s">
        <v>63</v>
      </c>
      <c r="C53" s="44" t="s">
        <v>64</v>
      </c>
      <c r="D53" s="43">
        <v>0</v>
      </c>
      <c r="E53" s="122">
        <v>387500</v>
      </c>
      <c r="F53" s="46">
        <v>703029.05</v>
      </c>
      <c r="G53" s="46">
        <f>452789.88+6681.04</f>
        <v>459470.92</v>
      </c>
      <c r="H53" s="48">
        <f t="shared" si="0"/>
        <v>1549999.97</v>
      </c>
    </row>
    <row r="54" spans="1:8" ht="36" x14ac:dyDescent="0.3">
      <c r="A54" s="102" t="s">
        <v>65</v>
      </c>
      <c r="B54" s="41" t="s">
        <v>66</v>
      </c>
      <c r="C54" s="44" t="s">
        <v>67</v>
      </c>
      <c r="D54" s="43">
        <v>0</v>
      </c>
      <c r="E54" s="122">
        <v>387500</v>
      </c>
      <c r="F54" s="46">
        <v>687728.99</v>
      </c>
      <c r="G54" s="46">
        <f>467148.99+6676.95</f>
        <v>473825.94</v>
      </c>
      <c r="H54" s="48">
        <f t="shared" si="0"/>
        <v>1549054.93</v>
      </c>
    </row>
    <row r="55" spans="1:8" ht="36" x14ac:dyDescent="0.3">
      <c r="A55" s="102" t="s">
        <v>68</v>
      </c>
      <c r="B55" s="41" t="s">
        <v>69</v>
      </c>
      <c r="C55" s="44" t="s">
        <v>70</v>
      </c>
      <c r="D55" s="43">
        <v>0</v>
      </c>
      <c r="E55" s="122">
        <v>387500</v>
      </c>
      <c r="F55" s="46">
        <v>1155818.96</v>
      </c>
      <c r="G55" s="46">
        <v>6681.05</v>
      </c>
      <c r="H55" s="48">
        <f t="shared" si="0"/>
        <v>1550000.01</v>
      </c>
    </row>
    <row r="56" spans="1:8" ht="36" x14ac:dyDescent="0.3">
      <c r="A56" s="102" t="s">
        <v>71</v>
      </c>
      <c r="B56" s="41" t="s">
        <v>72</v>
      </c>
      <c r="C56" s="44" t="s">
        <v>73</v>
      </c>
      <c r="D56" s="43">
        <v>0</v>
      </c>
      <c r="E56" s="122">
        <v>387500.01</v>
      </c>
      <c r="F56" s="46">
        <v>1080592.21</v>
      </c>
      <c r="G56" s="46">
        <f>75226.74+6681.04</f>
        <v>81907.78</v>
      </c>
      <c r="H56" s="48">
        <f t="shared" si="0"/>
        <v>1550000</v>
      </c>
    </row>
    <row r="57" spans="1:8" ht="36" x14ac:dyDescent="0.3">
      <c r="A57" s="102" t="s">
        <v>74</v>
      </c>
      <c r="B57" s="41" t="s">
        <v>75</v>
      </c>
      <c r="C57" s="44" t="s">
        <v>76</v>
      </c>
      <c r="D57" s="43">
        <v>0</v>
      </c>
      <c r="E57" s="122">
        <v>387500</v>
      </c>
      <c r="F57" s="46">
        <v>1155818.28</v>
      </c>
      <c r="G57" s="46">
        <v>6681.37</v>
      </c>
      <c r="H57" s="48">
        <f t="shared" si="0"/>
        <v>1549999.6500000001</v>
      </c>
    </row>
    <row r="58" spans="1:8" ht="36" x14ac:dyDescent="0.3">
      <c r="A58" s="102" t="s">
        <v>77</v>
      </c>
      <c r="B58" s="41" t="s">
        <v>78</v>
      </c>
      <c r="C58" s="44" t="s">
        <v>79</v>
      </c>
      <c r="D58" s="43">
        <v>0</v>
      </c>
      <c r="E58" s="122"/>
      <c r="F58" s="46">
        <v>1291445.48</v>
      </c>
      <c r="G58" s="46">
        <f>251873.44+6681.03</f>
        <v>258554.47</v>
      </c>
      <c r="H58" s="48">
        <f t="shared" si="0"/>
        <v>1549999.95</v>
      </c>
    </row>
    <row r="59" spans="1:8" ht="36" x14ac:dyDescent="0.3">
      <c r="A59" s="102" t="s">
        <v>80</v>
      </c>
      <c r="B59" s="41" t="s">
        <v>81</v>
      </c>
      <c r="C59" s="44" t="s">
        <v>82</v>
      </c>
      <c r="D59" s="43">
        <v>0</v>
      </c>
      <c r="E59" s="122">
        <v>387500</v>
      </c>
      <c r="F59" s="46">
        <v>966853.27</v>
      </c>
      <c r="G59" s="46">
        <f>188965.69+6681.04</f>
        <v>195646.73</v>
      </c>
      <c r="H59" s="48">
        <f t="shared" si="0"/>
        <v>1550000</v>
      </c>
    </row>
    <row r="60" spans="1:8" ht="36" x14ac:dyDescent="0.3">
      <c r="A60" s="102" t="s">
        <v>83</v>
      </c>
      <c r="B60" s="41" t="s">
        <v>84</v>
      </c>
      <c r="C60" s="44" t="s">
        <v>85</v>
      </c>
      <c r="D60" s="43">
        <v>0</v>
      </c>
      <c r="E60" s="122">
        <v>387500</v>
      </c>
      <c r="F60" s="46">
        <v>733072.41</v>
      </c>
      <c r="G60" s="46">
        <f>422746.55+6681.03</f>
        <v>429427.58</v>
      </c>
      <c r="H60" s="48">
        <f t="shared" si="0"/>
        <v>1549999.9900000002</v>
      </c>
    </row>
    <row r="61" spans="1:8" ht="36" x14ac:dyDescent="0.3">
      <c r="A61" s="102" t="s">
        <v>86</v>
      </c>
      <c r="B61" s="107" t="s">
        <v>87</v>
      </c>
      <c r="C61" s="126" t="s">
        <v>88</v>
      </c>
      <c r="D61" s="127">
        <v>0</v>
      </c>
      <c r="E61" s="128">
        <v>0</v>
      </c>
      <c r="F61" s="129">
        <v>1543318.96</v>
      </c>
      <c r="G61" s="129">
        <v>6681.03</v>
      </c>
      <c r="H61" s="48">
        <f t="shared" si="0"/>
        <v>1549999.99</v>
      </c>
    </row>
    <row r="62" spans="1:8" ht="54" x14ac:dyDescent="0.3">
      <c r="A62" s="109" t="s">
        <v>89</v>
      </c>
      <c r="B62" s="107" t="s">
        <v>54</v>
      </c>
      <c r="C62" s="126" t="s">
        <v>90</v>
      </c>
      <c r="D62" s="127">
        <v>0</v>
      </c>
      <c r="E62" s="128">
        <v>0</v>
      </c>
      <c r="F62" s="129">
        <v>0</v>
      </c>
      <c r="G62" s="129">
        <f>1294029.11+5601.86</f>
        <v>1299630.9700000002</v>
      </c>
      <c r="H62" s="48">
        <f t="shared" si="0"/>
        <v>1299630.9700000002</v>
      </c>
    </row>
    <row r="63" spans="1:8" ht="18.600000000000001" thickBot="1" x14ac:dyDescent="0.35">
      <c r="A63" s="110">
        <v>35501</v>
      </c>
      <c r="B63" s="111" t="s">
        <v>91</v>
      </c>
      <c r="C63" s="130" t="s">
        <v>92</v>
      </c>
      <c r="D63" s="131">
        <v>0</v>
      </c>
      <c r="E63" s="132">
        <v>135569.20000000001</v>
      </c>
      <c r="F63" s="133">
        <v>0</v>
      </c>
      <c r="G63" s="133">
        <v>193139.41</v>
      </c>
      <c r="H63" s="134">
        <f t="shared" si="0"/>
        <v>328708.61</v>
      </c>
    </row>
    <row r="64" spans="1:8" ht="18" x14ac:dyDescent="0.35">
      <c r="A64" s="47"/>
      <c r="B64" s="47"/>
      <c r="C64" s="47"/>
      <c r="D64" s="49">
        <f>SUM(D42:D63)</f>
        <v>319395.03999999998</v>
      </c>
      <c r="E64" s="49">
        <f>SUM(E42:E63)</f>
        <v>7127748.5999999996</v>
      </c>
      <c r="F64" s="50">
        <f>SUM(F42:F63)</f>
        <v>14504503.759999998</v>
      </c>
      <c r="G64" s="50">
        <f>SUM(G42:G63)</f>
        <v>5754304.8300000001</v>
      </c>
      <c r="H64" s="50">
        <f>SUM(H42:H63)</f>
        <v>27705952.229999993</v>
      </c>
    </row>
  </sheetData>
  <mergeCells count="40">
    <mergeCell ref="C35:E35"/>
    <mergeCell ref="C36:E36"/>
    <mergeCell ref="C37:E37"/>
    <mergeCell ref="A38:H38"/>
    <mergeCell ref="A39:C41"/>
    <mergeCell ref="D39:H39"/>
    <mergeCell ref="E40:H40"/>
    <mergeCell ref="C30:E30"/>
    <mergeCell ref="C31:E31"/>
    <mergeCell ref="C32:E32"/>
    <mergeCell ref="C33:E33"/>
    <mergeCell ref="C34:E3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C24:E24"/>
    <mergeCell ref="A1:H1"/>
    <mergeCell ref="A2:H2"/>
    <mergeCell ref="A3:H3"/>
    <mergeCell ref="A4:H4"/>
    <mergeCell ref="A5:H5"/>
    <mergeCell ref="A7:H7"/>
    <mergeCell ref="A11:B11"/>
    <mergeCell ref="C11:F11"/>
    <mergeCell ref="G11:H11"/>
    <mergeCell ref="C12:F13"/>
    <mergeCell ref="A14:H14"/>
    <mergeCell ref="F8:H8"/>
    <mergeCell ref="F9:H9"/>
    <mergeCell ref="C15:E15"/>
    <mergeCell ref="C16:E16"/>
    <mergeCell ref="C17:E17"/>
    <mergeCell ref="C18:E18"/>
    <mergeCell ref="C19:E19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2019-05-02T16:18:13Z</dcterms:modified>
</cp:coreProperties>
</file>